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535" activeTab="0"/>
  </bookViews>
  <sheets>
    <sheet name="EURO" sheetId="1" r:id="rId1"/>
  </sheets>
  <definedNames>
    <definedName name="_xlnm.Print_Area" localSheetId="0">'EURO'!$A$1:$AC$48</definedName>
  </definedNames>
  <calcPr fullCalcOnLoad="1"/>
</workbook>
</file>

<file path=xl/comments1.xml><?xml version="1.0" encoding="utf-8"?>
<comments xmlns="http://schemas.openxmlformats.org/spreadsheetml/2006/main">
  <authors>
    <author>di</author>
    <author>Dennis</author>
    <author>io</author>
  </authors>
  <commentList>
    <comment ref="W6" authorId="0">
      <text>
        <r>
          <rPr>
            <sz val="8"/>
            <rFont val="Tahoma"/>
            <family val="2"/>
          </rPr>
          <t xml:space="preserve">la dicitura 'FINALE' appare in automatico al completamento del 100% del contratto iniziale, se si raggiunge il 100% </t>
        </r>
      </text>
    </comment>
    <comment ref="AF11" authorId="1">
      <text>
        <r>
          <rPr>
            <sz val="8"/>
            <rFont val="Tahoma"/>
            <family val="2"/>
          </rPr>
          <t xml:space="preserve">completamento automatico (viene dedotto eventuale </t>
        </r>
        <r>
          <rPr>
            <b/>
            <sz val="8"/>
            <rFont val="Tahoma"/>
            <family val="2"/>
          </rPr>
          <t>anticipo</t>
        </r>
        <r>
          <rPr>
            <sz val="8"/>
            <rFont val="Tahoma"/>
            <family val="2"/>
          </rPr>
          <t>)</t>
        </r>
      </text>
    </comment>
    <comment ref="AG11" authorId="1">
      <text>
        <r>
          <rPr>
            <sz val="8"/>
            <rFont val="Tahoma"/>
            <family val="2"/>
          </rPr>
          <t>completamento automatico (vengono dedotti l'</t>
        </r>
        <r>
          <rPr>
            <b/>
            <sz val="8"/>
            <rFont val="Tahoma"/>
            <family val="2"/>
          </rPr>
          <t>anticipo</t>
        </r>
        <r>
          <rPr>
            <sz val="8"/>
            <rFont val="Tahoma"/>
            <family val="2"/>
          </rPr>
          <t xml:space="preserve"> e la ritenuta a fine </t>
        </r>
        <r>
          <rPr>
            <b/>
            <sz val="8"/>
            <rFont val="Tahoma"/>
            <family val="2"/>
          </rPr>
          <t>garanzia</t>
        </r>
        <r>
          <rPr>
            <sz val="8"/>
            <rFont val="Tahoma"/>
            <family val="2"/>
          </rPr>
          <t>)</t>
        </r>
      </text>
    </comment>
    <comment ref="AF23" authorId="0">
      <text>
        <r>
          <rPr>
            <sz val="8"/>
            <rFont val="Tahoma"/>
            <family val="2"/>
          </rPr>
          <t>completamento automatico (</t>
        </r>
        <r>
          <rPr>
            <b/>
            <sz val="8"/>
            <rFont val="Tahoma"/>
            <family val="2"/>
          </rPr>
          <t>NON</t>
        </r>
        <r>
          <rPr>
            <sz val="8"/>
            <rFont val="Tahoma"/>
            <family val="2"/>
          </rPr>
          <t xml:space="preserve"> viene dedotto eventuale </t>
        </r>
        <r>
          <rPr>
            <b/>
            <sz val="8"/>
            <rFont val="Tahoma"/>
            <family val="2"/>
          </rPr>
          <t>anticipo</t>
        </r>
        <r>
          <rPr>
            <sz val="8"/>
            <rFont val="Tahoma"/>
            <family val="2"/>
          </rPr>
          <t>)</t>
        </r>
      </text>
    </comment>
    <comment ref="AG23" authorId="0">
      <text>
        <r>
          <rPr>
            <sz val="8"/>
            <rFont val="Tahoma"/>
            <family val="2"/>
          </rPr>
          <t xml:space="preserve">completamento automatico (viene dedotta la ritenuta a fine </t>
        </r>
        <r>
          <rPr>
            <b/>
            <sz val="8"/>
            <rFont val="Tahoma"/>
            <family val="2"/>
          </rPr>
          <t>garanzia</t>
        </r>
        <r>
          <rPr>
            <sz val="8"/>
            <rFont val="Tahoma"/>
            <family val="2"/>
          </rPr>
          <t>)</t>
        </r>
      </text>
    </comment>
    <comment ref="T31" authorId="0">
      <text>
        <r>
          <rPr>
            <b/>
            <sz val="10"/>
            <rFont val="Tahoma"/>
            <family val="2"/>
          </rPr>
          <t>MH</t>
        </r>
        <r>
          <rPr>
            <sz val="10"/>
            <rFont val="Tahoma"/>
            <family val="2"/>
          </rPr>
          <t xml:space="preserve"> per le attività misurate in ore lavorative</t>
        </r>
        <r>
          <rPr>
            <b/>
            <sz val="10"/>
            <rFont val="Tahoma"/>
            <family val="2"/>
          </rPr>
          <t xml:space="preserve">
PZ</t>
        </r>
        <r>
          <rPr>
            <sz val="10"/>
            <rFont val="Tahoma"/>
            <family val="2"/>
          </rPr>
          <t xml:space="preserve"> per le quantità/pezzi</t>
        </r>
        <r>
          <rPr>
            <b/>
            <sz val="10"/>
            <rFont val="Tahoma"/>
            <family val="2"/>
          </rPr>
          <t xml:space="preserve">
DY</t>
        </r>
        <r>
          <rPr>
            <sz val="10"/>
            <rFont val="Tahoma"/>
            <family val="2"/>
          </rPr>
          <t xml:space="preserve"> per le attività con cosato fisso a giornata</t>
        </r>
        <r>
          <rPr>
            <b/>
            <sz val="10"/>
            <rFont val="Tahoma"/>
            <family val="2"/>
          </rPr>
          <t xml:space="preserve">
KM</t>
        </r>
        <r>
          <rPr>
            <sz val="10"/>
            <rFont val="Tahoma"/>
            <family val="2"/>
          </rPr>
          <t xml:space="preserve"> per i viaggi/trasporti con costo a chilometro
</t>
        </r>
        <r>
          <rPr>
            <b/>
            <sz val="10"/>
            <rFont val="Tahoma"/>
            <family val="2"/>
          </rPr>
          <t>LS</t>
        </r>
        <r>
          <rPr>
            <sz val="10"/>
            <rFont val="Tahoma"/>
            <family val="2"/>
          </rPr>
          <t xml:space="preserve"> per importi a corpo (documentati) (es. la somma dei ricambi minori il cui costo singolo è esiguo)</t>
        </r>
      </text>
    </comment>
    <comment ref="B39" authorId="1">
      <text>
        <r>
          <rPr>
            <sz val="8"/>
            <rFont val="Tahoma"/>
            <family val="2"/>
          </rPr>
          <t xml:space="preserve">completamento automatico
</t>
        </r>
        <r>
          <rPr>
            <b/>
            <sz val="8"/>
            <rFont val="Tahoma"/>
            <family val="2"/>
          </rPr>
          <t xml:space="preserve">APPALTATORE
</t>
        </r>
        <r>
          <rPr>
            <sz val="8"/>
            <rFont val="Tahoma"/>
            <family val="2"/>
          </rPr>
          <t>verificare quando si evidenzia S.A.L. FINALE che sia effettivamente l'ultimo SAL</t>
        </r>
      </text>
    </comment>
    <comment ref="E39" authorId="1">
      <text>
        <r>
          <rPr>
            <sz val="8"/>
            <rFont val="Tahoma"/>
            <family val="2"/>
          </rPr>
          <t>completamento automatico
N.B. se % cumul.  =o &gt; del 100% ,ma  non è il sal finale, selezionare la  casella  "S.A.L. PARZIALE"</t>
        </r>
      </text>
    </comment>
    <comment ref="A41" authorId="0">
      <text>
        <r>
          <rPr>
            <b/>
            <sz val="8"/>
            <rFont val="Tahoma"/>
            <family val="2"/>
          </rPr>
          <t>inserire manualmente</t>
        </r>
        <r>
          <rPr>
            <sz val="8"/>
            <rFont val="Tahoma"/>
            <family val="2"/>
          </rPr>
          <t xml:space="preserve"> il limite di validità economica del contratto</t>
        </r>
      </text>
    </comment>
    <comment ref="U41" authorId="0">
      <text>
        <r>
          <rPr>
            <sz val="8"/>
            <rFont val="Tahoma"/>
            <family val="2"/>
          </rPr>
          <t>COMPLETAMENTO AUTOMATICO SE SELEZIONATA LA CASELLA S.A.L. FINALE E 'PROGRESSIVO' MAGGIORE DI 1</t>
        </r>
      </text>
    </comment>
    <comment ref="AG42" authorId="0">
      <text>
        <r>
          <rPr>
            <b/>
            <sz val="8"/>
            <rFont val="Tahoma"/>
            <family val="2"/>
          </rPr>
          <t>LO SFONDO DI QUESTO COLORE INDICA LE CELLE IN CUI IL CONTRATTISTA PUO'/DEVE INSERIRE I DATI</t>
        </r>
      </text>
    </comment>
    <comment ref="H22" authorId="2">
      <text>
        <r>
          <rPr>
            <b/>
            <sz val="8"/>
            <rFont val="Tahoma"/>
            <family val="2"/>
          </rPr>
          <t>non eliminare questa cella, serve per la verifica del LIMITE DI VALIDITA' ECONOMICA
(attivita' a contratto)</t>
        </r>
      </text>
    </comment>
    <comment ref="I22" authorId="2">
      <text>
        <r>
          <rPr>
            <b/>
            <sz val="8"/>
            <rFont val="Tahoma"/>
            <family val="2"/>
          </rPr>
          <t>non eliminare questa cella, serve per la verifica del LIMITE DI VALIDITA' ECONOMICA
Attività extracontratto</t>
        </r>
      </text>
    </comment>
    <comment ref="J22" authorId="2">
      <text>
        <r>
          <rPr>
            <b/>
            <sz val="8"/>
            <rFont val="Tahoma"/>
            <family val="2"/>
          </rPr>
          <t>non eliminare questa cella, serve per la verifica del LIMITE DI VALIDITA' ECONOMICA
attività in economia</t>
        </r>
      </text>
    </comment>
    <comment ref="B21" authorId="0">
      <text>
        <r>
          <rPr>
            <sz val="8"/>
            <rFont val="Tahoma"/>
            <family val="2"/>
          </rPr>
          <t>cella di verifica automatica del superamento del limite di validità economica del contratto
REASTITUISCE L'AVVVISO DI SUPERAMENTO DEL LIMITE DI VALIDITA' ECONOMICA DEL CONTRATTO</t>
        </r>
      </text>
    </comment>
    <comment ref="K22" authorId="2">
      <text>
        <r>
          <rPr>
            <sz val="8"/>
            <rFont val="Tahoma"/>
            <family val="2"/>
          </rPr>
          <t>CELLA AUTOMATICA, RESTITUISCE IL VALORE DEL SUPERAMENTO DEL LIMITE DI VALIDITA' ECONOMICA</t>
        </r>
      </text>
    </comment>
    <comment ref="U6" authorId="0">
      <text>
        <r>
          <rPr>
            <b/>
            <sz val="8"/>
            <rFont val="Tahoma"/>
            <family val="2"/>
          </rPr>
          <t>APPALATATORE:
INSERIRE QUI IL NUMERO PROGRESSIVO</t>
        </r>
        <r>
          <rPr>
            <sz val="8"/>
            <rFont val="Tahoma"/>
            <family val="2"/>
          </rPr>
          <t xml:space="preserve"> (ORDINALE) RELATIVO AL COMPROVANTE IN EMISSIONE (es. se sono stati precedentemente emessi 2 Sal, il presente Sal è il terzo, inserire il numero 3) (la slash '/' ed il segno ordinale '°' vengono inseriti in automatico)</t>
        </r>
      </text>
    </comment>
    <comment ref="AC48" authorId="0">
      <text>
        <r>
          <rPr>
            <sz val="8"/>
            <rFont val="Tahoma"/>
            <family val="2"/>
          </rPr>
          <t>completamento automatico 
(DATA IN CUI VIENE STAMPATO IL SAL)</t>
        </r>
      </text>
    </comment>
    <comment ref="A1" authorId="0">
      <text>
        <r>
          <rPr>
            <b/>
            <sz val="8"/>
            <rFont val="Tahoma"/>
            <family val="2"/>
          </rPr>
          <t>SPAZIO PER IL TIMBRO DATA e FIRMA DELLA DITTA APPALTATRICE</t>
        </r>
      </text>
    </comment>
  </commentList>
</comments>
</file>

<file path=xl/sharedStrings.xml><?xml version="1.0" encoding="utf-8"?>
<sst xmlns="http://schemas.openxmlformats.org/spreadsheetml/2006/main" count="86" uniqueCount="53">
  <si>
    <t>S.A.L. PARZIALE</t>
  </si>
  <si>
    <t>S.A.L. FINALE</t>
  </si>
  <si>
    <t>FIRMA</t>
  </si>
  <si>
    <t>RUOLO</t>
  </si>
  <si>
    <t>ATTIVITA' A CONTRATTO</t>
  </si>
  <si>
    <t>DESCRIZIONE</t>
  </si>
  <si>
    <t>PREZZO UNITARIO</t>
  </si>
  <si>
    <t>UNITA' DI MISURA</t>
  </si>
  <si>
    <t>ATTIVITA' EXTRA CONTRATTUALI</t>
  </si>
  <si>
    <t>ATTIVITA' IN ECONOMIA</t>
  </si>
  <si>
    <t>N.A.</t>
  </si>
  <si>
    <t>LIMITE VALIDITA' ECONOMICA CONTRATTO</t>
  </si>
  <si>
    <t>NOME</t>
  </si>
  <si>
    <t xml:space="preserve">COMMESSA N° </t>
  </si>
  <si>
    <t>ART. CONTRAT.</t>
  </si>
  <si>
    <t>SUBTOTALI</t>
  </si>
  <si>
    <t>IMPORTO TOTALE MATURATO</t>
  </si>
  <si>
    <t>……………………………………</t>
  </si>
  <si>
    <t xml:space="preserve">CONTRATTO/ORDINE N° </t>
  </si>
  <si>
    <t>DESCRIZIONE COMMESSA</t>
  </si>
  <si>
    <t>SUBCONTRATTISTA:</t>
  </si>
  <si>
    <t>MESE DI</t>
  </si>
  <si>
    <t>TOTALI FATTURABILI (EUR)</t>
  </si>
  <si>
    <t>pagabili</t>
  </si>
  <si>
    <t>da ricezione</t>
  </si>
  <si>
    <t>dedotti</t>
  </si>
  <si>
    <t>****************</t>
  </si>
  <si>
    <t>extra contrattuali</t>
  </si>
  <si>
    <t>economia</t>
  </si>
  <si>
    <t>COMPROVANTE STATO DI AVANZAMENTO LAVORI N°</t>
  </si>
  <si>
    <t>AREA NON STAMPATA</t>
  </si>
  <si>
    <t>*******************</t>
  </si>
  <si>
    <t>Progress (quantita / %)</t>
  </si>
  <si>
    <t xml:space="preserve"> Cumulativ. Precedente (B)</t>
  </si>
  <si>
    <t>IMPORTO CONTRATTO PREVISTO</t>
  </si>
  <si>
    <t>Importo in Eur</t>
  </si>
  <si>
    <t>mm/aa</t>
  </si>
  <si>
    <t>IMPORTO TOTALE MATURATO (D)</t>
  </si>
  <si>
    <t>MATURATO MESE PRECEDENTE (E)</t>
  </si>
  <si>
    <t>IMPORTO MESE ATTUALE (F = D-E)</t>
  </si>
  <si>
    <t>MATURATO MESE PRECEDENTE</t>
  </si>
  <si>
    <t>IMPORTO MESE ATTUALE</t>
  </si>
  <si>
    <t>Ore</t>
  </si>
  <si>
    <t>Batch nr :</t>
  </si>
  <si>
    <t>Doc OV nr:</t>
  </si>
  <si>
    <t>Capo commessa</t>
  </si>
  <si>
    <t>x</t>
  </si>
  <si>
    <t>Cumulato a oggi (C=A+B)</t>
  </si>
  <si>
    <t>Periodo attuale (A)</t>
  </si>
  <si>
    <t xml:space="preserve">APPROVATO DA </t>
  </si>
  <si>
    <t>VERIFICATO DA</t>
  </si>
  <si>
    <t>Data</t>
  </si>
  <si>
    <t>EL. WBS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</si>
</sst>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\ #,##0"/>
    <numFmt numFmtId="179" formatCode="mmmm\-yy"/>
    <numFmt numFmtId="180" formatCode="#,##0\ [$DM-407];[Red]\-#,##0\ [$DM-407]"/>
    <numFmt numFmtId="181" formatCode="d\ mmmm\ yyyy"/>
    <numFmt numFmtId="182" formatCode="_-\€\ * #,##0.00_-;\-\€\ * #,##0.00_-;_-\€\ * &quot;-&quot;??_-;_-@_-"/>
    <numFmt numFmtId="183" formatCode="00\-00"/>
    <numFmt numFmtId="184" formatCode="0.00000%"/>
    <numFmt numFmtId="185" formatCode="&quot;€&quot;\ #,##0.00"/>
    <numFmt numFmtId="186" formatCode="0.00000"/>
    <numFmt numFmtId="187" formatCode="&quot;/&quot;00&quot;°&quot;"/>
    <numFmt numFmtId="188" formatCode="&quot;/  &quot;00&quot;°&quot;"/>
    <numFmt numFmtId="189" formatCode="000&quot;C&quot;00"/>
    <numFmt numFmtId="190" formatCode="000\N00"/>
    <numFmt numFmtId="191" formatCode="0000\ 0000&quot; OY&quot;"/>
    <numFmt numFmtId="192" formatCode="000"/>
    <numFmt numFmtId="193" formatCode="0000/0000&quot; OY&quot;"/>
    <numFmt numFmtId="194" formatCode="&quot;Rev. &quot;0"/>
    <numFmt numFmtId="195" formatCode="_-* #,##0_-;\-* #,##0_-;_-* &quot;-&quot;??_-;_-@_-"/>
    <numFmt numFmtId="196" formatCode="0000/0000\ &quot; OY&quot;"/>
    <numFmt numFmtId="197" formatCode="0000&quot;/&quot;0000&quot; OY&quot;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</numFmts>
  <fonts count="6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sz val="3.3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3"/>
      <name val="Arial"/>
      <family val="2"/>
    </font>
    <font>
      <b/>
      <i/>
      <sz val="9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6"/>
      <color indexed="9"/>
      <name val="Arial"/>
      <family val="2"/>
    </font>
    <font>
      <i/>
      <u val="single"/>
      <sz val="8"/>
      <name val="Arial"/>
      <family val="2"/>
    </font>
    <font>
      <i/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20" fillId="0" borderId="0" xfId="0" applyFont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3" fillId="0" borderId="11" xfId="0" applyFont="1" applyBorder="1" applyAlignment="1" applyProtection="1">
      <alignment horizontal="center" wrapText="1"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 locked="0"/>
    </xf>
    <xf numFmtId="0" fontId="1" fillId="0" borderId="11" xfId="0" applyFont="1" applyFill="1" applyBorder="1" applyAlignment="1" applyProtection="1">
      <alignment/>
      <protection hidden="1"/>
    </xf>
    <xf numFmtId="182" fontId="1" fillId="0" borderId="10" xfId="0" applyNumberFormat="1" applyFont="1" applyFill="1" applyBorder="1" applyAlignment="1" applyProtection="1">
      <alignment horizontal="right"/>
      <protection hidden="1"/>
    </xf>
    <xf numFmtId="182" fontId="1" fillId="0" borderId="11" xfId="0" applyNumberFormat="1" applyFont="1" applyFill="1" applyBorder="1" applyAlignment="1" applyProtection="1">
      <alignment horizontal="right"/>
      <protection hidden="1"/>
    </xf>
    <xf numFmtId="182" fontId="1" fillId="0" borderId="12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Alignment="1" applyProtection="1">
      <alignment/>
      <protection hidden="1"/>
    </xf>
    <xf numFmtId="40" fontId="5" fillId="0" borderId="13" xfId="0" applyNumberFormat="1" applyFont="1" applyBorder="1" applyAlignment="1" applyProtection="1">
      <alignment horizontal="right"/>
      <protection hidden="1"/>
    </xf>
    <xf numFmtId="182" fontId="7" fillId="0" borderId="14" xfId="0" applyNumberFormat="1" applyFont="1" applyBorder="1" applyAlignment="1" applyProtection="1">
      <alignment horizontal="right"/>
      <protection hidden="1"/>
    </xf>
    <xf numFmtId="182" fontId="7" fillId="34" borderId="15" xfId="0" applyNumberFormat="1" applyFont="1" applyFill="1" applyBorder="1" applyAlignment="1" applyProtection="1">
      <alignment horizontal="right" vertical="center"/>
      <protection hidden="1"/>
    </xf>
    <xf numFmtId="182" fontId="7" fillId="34" borderId="14" xfId="0" applyNumberFormat="1" applyFont="1" applyFill="1" applyBorder="1" applyAlignment="1" applyProtection="1">
      <alignment horizontal="right" vertical="center"/>
      <protection hidden="1"/>
    </xf>
    <xf numFmtId="0" fontId="0" fillId="35" borderId="0" xfId="0" applyFill="1" applyBorder="1" applyAlignment="1" applyProtection="1">
      <alignment/>
      <protection hidden="1"/>
    </xf>
    <xf numFmtId="171" fontId="9" fillId="36" borderId="16" xfId="0" applyNumberFormat="1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0" fontId="3" fillId="0" borderId="0" xfId="0" applyNumberFormat="1" applyFont="1" applyAlignment="1" applyProtection="1">
      <alignment/>
      <protection hidden="1"/>
    </xf>
    <xf numFmtId="171" fontId="9" fillId="36" borderId="17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40" fontId="0" fillId="0" borderId="0" xfId="0" applyNumberFormat="1" applyBorder="1" applyAlignment="1" applyProtection="1">
      <alignment/>
      <protection hidden="1"/>
    </xf>
    <xf numFmtId="40" fontId="3" fillId="0" borderId="0" xfId="0" applyNumberFormat="1" applyFont="1" applyBorder="1" applyAlignment="1" applyProtection="1">
      <alignment horizontal="right"/>
      <protection hidden="1"/>
    </xf>
    <xf numFmtId="40" fontId="3" fillId="0" borderId="0" xfId="0" applyNumberFormat="1" applyFont="1" applyFill="1" applyBorder="1" applyAlignment="1" applyProtection="1">
      <alignment horizontal="right"/>
      <protection hidden="1"/>
    </xf>
    <xf numFmtId="0" fontId="19" fillId="35" borderId="18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40" fontId="7" fillId="0" borderId="0" xfId="0" applyNumberFormat="1" applyFont="1" applyBorder="1" applyAlignment="1" applyProtection="1">
      <alignment horizontal="right"/>
      <protection hidden="1"/>
    </xf>
    <xf numFmtId="182" fontId="7" fillId="0" borderId="15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/>
      <protection hidden="1"/>
    </xf>
    <xf numFmtId="0" fontId="9" fillId="33" borderId="20" xfId="0" applyFont="1" applyFill="1" applyBorder="1" applyAlignment="1" applyProtection="1">
      <alignment horizontal="center"/>
      <protection hidden="1" locked="0"/>
    </xf>
    <xf numFmtId="0" fontId="0" fillId="0" borderId="21" xfId="0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shrinkToFit="1"/>
      <protection hidden="1"/>
    </xf>
    <xf numFmtId="9" fontId="9" fillId="0" borderId="0" xfId="0" applyNumberFormat="1" applyFont="1" applyBorder="1" applyAlignment="1" applyProtection="1">
      <alignment horizontal="center"/>
      <protection hidden="1"/>
    </xf>
    <xf numFmtId="40" fontId="7" fillId="0" borderId="0" xfId="0" applyNumberFormat="1" applyFont="1" applyBorder="1" applyAlignment="1" applyProtection="1">
      <alignment horizontal="left"/>
      <protection hidden="1"/>
    </xf>
    <xf numFmtId="40" fontId="0" fillId="0" borderId="0" xfId="0" applyNumberFormat="1" applyBorder="1" applyAlignment="1" applyProtection="1">
      <alignment horizontal="right"/>
      <protection hidden="1"/>
    </xf>
    <xf numFmtId="171" fontId="9" fillId="37" borderId="17" xfId="0" applyNumberFormat="1" applyFont="1" applyFill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40" fontId="7" fillId="0" borderId="0" xfId="0" applyNumberFormat="1" applyFont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14" fontId="7" fillId="0" borderId="0" xfId="0" applyNumberFormat="1" applyFont="1" applyAlignment="1" applyProtection="1">
      <alignment horizont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9" fillId="35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35" borderId="14" xfId="0" applyFont="1" applyFill="1" applyBorder="1" applyAlignment="1" applyProtection="1">
      <alignment horizontal="center"/>
      <protection hidden="1"/>
    </xf>
    <xf numFmtId="0" fontId="0" fillId="35" borderId="18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center" vertical="top" wrapText="1"/>
      <protection hidden="1"/>
    </xf>
    <xf numFmtId="9" fontId="9" fillId="35" borderId="17" xfId="0" applyNumberFormat="1" applyFont="1" applyFill="1" applyBorder="1" applyAlignment="1" applyProtection="1">
      <alignment/>
      <protection hidden="1"/>
    </xf>
    <xf numFmtId="183" fontId="10" fillId="0" borderId="10" xfId="0" applyNumberFormat="1" applyFont="1" applyFill="1" applyBorder="1" applyAlignment="1" applyProtection="1">
      <alignment horizontal="center"/>
      <protection hidden="1"/>
    </xf>
    <xf numFmtId="0" fontId="1" fillId="35" borderId="0" xfId="0" applyFont="1" applyFill="1" applyBorder="1" applyAlignment="1" applyProtection="1">
      <alignment/>
      <protection hidden="1"/>
    </xf>
    <xf numFmtId="171" fontId="0" fillId="35" borderId="17" xfId="0" applyNumberFormat="1" applyFill="1" applyBorder="1" applyAlignment="1" applyProtection="1">
      <alignment/>
      <protection hidden="1"/>
    </xf>
    <xf numFmtId="184" fontId="0" fillId="0" borderId="0" xfId="48" applyNumberFormat="1" applyAlignment="1" applyProtection="1">
      <alignment/>
      <protection hidden="1"/>
    </xf>
    <xf numFmtId="183" fontId="10" fillId="0" borderId="19" xfId="0" applyNumberFormat="1" applyFont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 locked="0"/>
    </xf>
    <xf numFmtId="0" fontId="25" fillId="0" borderId="0" xfId="0" applyNumberFormat="1" applyFont="1" applyAlignment="1" applyProtection="1">
      <alignment/>
      <protection hidden="1"/>
    </xf>
    <xf numFmtId="194" fontId="9" fillId="34" borderId="0" xfId="0" applyNumberFormat="1" applyFont="1" applyFill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" fillId="0" borderId="11" xfId="0" applyFont="1" applyFill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82" fontId="7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0" fontId="1" fillId="0" borderId="22" xfId="0" applyFont="1" applyFill="1" applyBorder="1" applyAlignment="1" applyProtection="1">
      <alignment horizontal="left"/>
      <protection hidden="1"/>
    </xf>
    <xf numFmtId="0" fontId="1" fillId="0" borderId="23" xfId="0" applyFont="1" applyFill="1" applyBorder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3" fillId="0" borderId="23" xfId="0" applyFont="1" applyBorder="1" applyAlignment="1" applyProtection="1">
      <alignment horizontal="center" wrapText="1"/>
      <protection hidden="1"/>
    </xf>
    <xf numFmtId="0" fontId="3" fillId="0" borderId="22" xfId="0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40" fontId="1" fillId="0" borderId="10" xfId="0" applyNumberFormat="1" applyFont="1" applyFill="1" applyBorder="1" applyAlignment="1" applyProtection="1">
      <alignment/>
      <protection hidden="1"/>
    </xf>
    <xf numFmtId="40" fontId="1" fillId="0" borderId="22" xfId="0" applyNumberFormat="1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center"/>
      <protection hidden="1"/>
    </xf>
    <xf numFmtId="0" fontId="28" fillId="38" borderId="10" xfId="0" applyFont="1" applyFill="1" applyBorder="1" applyAlignment="1" applyProtection="1">
      <alignment horizontal="center"/>
      <protection hidden="1" locked="0"/>
    </xf>
    <xf numFmtId="0" fontId="28" fillId="38" borderId="23" xfId="0" applyFont="1" applyFill="1" applyBorder="1" applyAlignment="1" applyProtection="1">
      <alignment horizontal="center"/>
      <protection hidden="1" locked="0"/>
    </xf>
    <xf numFmtId="40" fontId="1" fillId="33" borderId="10" xfId="0" applyNumberFormat="1" applyFont="1" applyFill="1" applyBorder="1" applyAlignment="1" applyProtection="1">
      <alignment horizontal="center"/>
      <protection hidden="1" locked="0"/>
    </xf>
    <xf numFmtId="40" fontId="1" fillId="33" borderId="22" xfId="0" applyNumberFormat="1" applyFont="1" applyFill="1" applyBorder="1" applyAlignment="1" applyProtection="1">
      <alignment horizontal="center"/>
      <protection hidden="1" locked="0"/>
    </xf>
    <xf numFmtId="0" fontId="12" fillId="0" borderId="0" xfId="0" applyFont="1" applyFill="1" applyAlignment="1" applyProtection="1">
      <alignment horizontal="center"/>
      <protection hidden="1" locked="0"/>
    </xf>
    <xf numFmtId="0" fontId="27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190" fontId="0" fillId="34" borderId="0" xfId="0" applyNumberForma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179" fontId="9" fillId="33" borderId="0" xfId="0" applyNumberFormat="1" applyFont="1" applyFill="1" applyAlignment="1" applyProtection="1">
      <alignment horizontal="center"/>
      <protection hidden="1" locked="0"/>
    </xf>
    <xf numFmtId="0" fontId="21" fillId="0" borderId="20" xfId="0" applyFont="1" applyBorder="1" applyAlignment="1" applyProtection="1">
      <alignment horizontal="center" shrinkToFit="1"/>
      <protection hidden="1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/>
      <protection hidden="1" locked="0"/>
    </xf>
    <xf numFmtId="0" fontId="1" fillId="33" borderId="22" xfId="0" applyFont="1" applyFill="1" applyBorder="1" applyAlignment="1" applyProtection="1">
      <alignment horizontal="left"/>
      <protection hidden="1" locked="0"/>
    </xf>
    <xf numFmtId="0" fontId="1" fillId="33" borderId="23" xfId="0" applyFont="1" applyFill="1" applyBorder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26" fillId="0" borderId="0" xfId="0" applyFont="1" applyFill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 locked="0"/>
    </xf>
    <xf numFmtId="0" fontId="1" fillId="33" borderId="23" xfId="0" applyFont="1" applyFill="1" applyBorder="1" applyAlignment="1" applyProtection="1">
      <alignment horizontal="center"/>
      <protection hidden="1" locked="0"/>
    </xf>
    <xf numFmtId="0" fontId="3" fillId="0" borderId="25" xfId="0" applyFont="1" applyBorder="1" applyAlignment="1" applyProtection="1">
      <alignment horizontal="center" shrinkToFit="1"/>
      <protection hidden="1"/>
    </xf>
    <xf numFmtId="0" fontId="3" fillId="0" borderId="0" xfId="0" applyFont="1" applyBorder="1" applyAlignment="1" applyProtection="1">
      <alignment horizontal="center" shrinkToFit="1"/>
      <protection hidden="1"/>
    </xf>
    <xf numFmtId="9" fontId="9" fillId="0" borderId="0" xfId="0" applyNumberFormat="1" applyFont="1" applyFill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185" fontId="17" fillId="0" borderId="19" xfId="0" applyNumberFormat="1" applyFont="1" applyFill="1" applyBorder="1" applyAlignment="1" applyProtection="1">
      <alignment horizontal="center" shrinkToFit="1"/>
      <protection hidden="1"/>
    </xf>
    <xf numFmtId="185" fontId="17" fillId="0" borderId="20" xfId="0" applyNumberFormat="1" applyFont="1" applyFill="1" applyBorder="1" applyAlignment="1" applyProtection="1">
      <alignment horizontal="center" shrinkToFit="1"/>
      <protection hidden="1"/>
    </xf>
    <xf numFmtId="185" fontId="17" fillId="0" borderId="21" xfId="0" applyNumberFormat="1" applyFont="1" applyFill="1" applyBorder="1" applyAlignment="1" applyProtection="1">
      <alignment horizontal="center" shrinkToFit="1"/>
      <protection hidden="1"/>
    </xf>
    <xf numFmtId="0" fontId="9" fillId="34" borderId="0" xfId="0" applyFont="1" applyFill="1" applyBorder="1" applyAlignment="1" applyProtection="1">
      <alignment horizontal="left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447675</xdr:colOff>
      <xdr:row>43</xdr:row>
      <xdr:rowOff>104775</xdr:rowOff>
    </xdr:from>
    <xdr:to>
      <xdr:col>28</xdr:col>
      <xdr:colOff>752475</xdr:colOff>
      <xdr:row>46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7362825"/>
          <a:ext cx="2114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8"/>
  <sheetViews>
    <sheetView tabSelected="1" view="pageBreakPreview" zoomScaleNormal="85" zoomScaleSheetLayoutView="100" zoomScalePageLayoutView="0" workbookViewId="0" topLeftCell="A1">
      <selection activeCell="D44" sqref="D44:K44"/>
    </sheetView>
  </sheetViews>
  <sheetFormatPr defaultColWidth="9.140625" defaultRowHeight="12.75"/>
  <cols>
    <col min="1" max="1" width="4.140625" style="5" customWidth="1"/>
    <col min="2" max="2" width="3.7109375" style="5" customWidth="1"/>
    <col min="3" max="3" width="4.57421875" style="5" customWidth="1"/>
    <col min="4" max="12" width="3.28125" style="5" customWidth="1"/>
    <col min="13" max="13" width="2.421875" style="5" customWidth="1"/>
    <col min="14" max="14" width="4.00390625" style="5" customWidth="1"/>
    <col min="15" max="18" width="3.28125" style="5" customWidth="1"/>
    <col min="19" max="19" width="3.140625" style="5" customWidth="1"/>
    <col min="20" max="20" width="6.28125" style="1" customWidth="1"/>
    <col min="21" max="22" width="4.140625" style="1" customWidth="1"/>
    <col min="23" max="25" width="9.8515625" style="1" customWidth="1"/>
    <col min="26" max="29" width="13.57421875" style="5" customWidth="1"/>
    <col min="30" max="30" width="2.00390625" style="5" customWidth="1"/>
    <col min="31" max="31" width="3.140625" style="64" hidden="1" customWidth="1"/>
    <col min="32" max="33" width="11.421875" style="27" hidden="1" customWidth="1"/>
    <col min="34" max="50" width="9.140625" style="27" customWidth="1"/>
    <col min="51" max="16384" width="9.140625" style="5" customWidth="1"/>
  </cols>
  <sheetData>
    <row r="1" spans="1:26" ht="35.2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20"/>
      <c r="Z1" s="4"/>
    </row>
    <row r="2" spans="1:29" ht="12.7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Z2" s="3" t="s">
        <v>13</v>
      </c>
      <c r="AA2" s="114">
        <v>0</v>
      </c>
      <c r="AB2" s="114"/>
      <c r="AC2" s="114"/>
    </row>
    <row r="3" spans="1:26" ht="3.75" customHeight="1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  <c r="Z3" s="4"/>
    </row>
    <row r="4" spans="1:32" ht="12.7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6"/>
      <c r="Z4" s="6" t="s">
        <v>19</v>
      </c>
      <c r="AA4" s="115" t="s">
        <v>26</v>
      </c>
      <c r="AB4" s="115"/>
      <c r="AC4" s="115"/>
      <c r="AF4" s="65" t="s">
        <v>30</v>
      </c>
    </row>
    <row r="5" spans="21:26" ht="6.75" customHeight="1" thickBot="1">
      <c r="U5" s="117"/>
      <c r="V5" s="117"/>
      <c r="Z5" s="4"/>
    </row>
    <row r="6" spans="1:33" ht="16.5" thickBot="1">
      <c r="A6" s="66"/>
      <c r="C6" s="96" t="s">
        <v>29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107"/>
      <c r="V6" s="108"/>
      <c r="W6" s="7">
        <f>IF(E39="X","FINALE","")</f>
      </c>
      <c r="Z6" s="3" t="s">
        <v>18</v>
      </c>
      <c r="AA6" s="95"/>
      <c r="AB6" s="95"/>
      <c r="AC6" s="82">
        <v>0</v>
      </c>
      <c r="AF6" s="67"/>
      <c r="AG6" s="67"/>
    </row>
    <row r="7" ht="6.75" customHeight="1"/>
    <row r="8" spans="1:29" ht="12.75">
      <c r="A8" s="115" t="s">
        <v>20</v>
      </c>
      <c r="B8" s="115"/>
      <c r="C8" s="115"/>
      <c r="D8" s="115"/>
      <c r="E8" s="115"/>
      <c r="F8" s="146" t="s">
        <v>31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8"/>
      <c r="Y8" s="8"/>
      <c r="Z8" s="9" t="s">
        <v>21</v>
      </c>
      <c r="AA8" s="116" t="s">
        <v>36</v>
      </c>
      <c r="AB8" s="116"/>
      <c r="AC8" s="116"/>
    </row>
    <row r="9" ht="6.75" customHeight="1" thickBot="1"/>
    <row r="10" spans="1:33" ht="15.75" customHeight="1">
      <c r="A10" s="28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0"/>
      <c r="W10" s="92" t="s">
        <v>32</v>
      </c>
      <c r="X10" s="93"/>
      <c r="Y10" s="94"/>
      <c r="Z10" s="11"/>
      <c r="AA10" s="92" t="s">
        <v>35</v>
      </c>
      <c r="AB10" s="93"/>
      <c r="AC10" s="94"/>
      <c r="AF10" s="68" t="s">
        <v>24</v>
      </c>
      <c r="AG10" s="68" t="s">
        <v>23</v>
      </c>
    </row>
    <row r="11" spans="1:33" ht="19.5" customHeight="1">
      <c r="A11" s="12" t="s">
        <v>52</v>
      </c>
      <c r="B11" s="97" t="s">
        <v>14</v>
      </c>
      <c r="C11" s="98"/>
      <c r="D11" s="100" t="s">
        <v>5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2"/>
      <c r="T11" s="12" t="s">
        <v>7</v>
      </c>
      <c r="U11" s="97" t="s">
        <v>6</v>
      </c>
      <c r="V11" s="99"/>
      <c r="W11" s="13" t="s">
        <v>47</v>
      </c>
      <c r="X11" s="13" t="s">
        <v>33</v>
      </c>
      <c r="Y11" s="13" t="s">
        <v>48</v>
      </c>
      <c r="Z11" s="12" t="s">
        <v>34</v>
      </c>
      <c r="AA11" s="12" t="s">
        <v>37</v>
      </c>
      <c r="AB11" s="13" t="s">
        <v>38</v>
      </c>
      <c r="AC11" s="13" t="s">
        <v>39</v>
      </c>
      <c r="AE11" s="69"/>
      <c r="AF11" s="70">
        <f>1-I39</f>
        <v>1</v>
      </c>
      <c r="AG11" s="70">
        <f>1-(I39+I41)</f>
        <v>1</v>
      </c>
    </row>
    <row r="12" spans="1:33" ht="12" customHeight="1">
      <c r="A12" s="71"/>
      <c r="B12" s="105"/>
      <c r="C12" s="106"/>
      <c r="D12" s="105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06"/>
      <c r="T12" s="14" t="str">
        <f>IF(U12="","LS",IF(U12&lt;1,"KG","PZ"))</f>
        <v>LS</v>
      </c>
      <c r="U12" s="103"/>
      <c r="V12" s="104"/>
      <c r="W12" s="84">
        <f>+Y12+X12</f>
        <v>0</v>
      </c>
      <c r="X12" s="15"/>
      <c r="Y12" s="15"/>
      <c r="Z12" s="17">
        <f aca="true" t="shared" si="0" ref="Z12:Z20">IF(T12="LS",0,W12*U12)</f>
        <v>0</v>
      </c>
      <c r="AA12" s="17">
        <f>IF($T12="LS",$Z12*W12/100,U12*W12)</f>
        <v>0</v>
      </c>
      <c r="AB12" s="17">
        <f>IF($T12="LS",$Z12*X12/100,U12*X12)</f>
        <v>0</v>
      </c>
      <c r="AC12" s="18">
        <f>+AA12-AB12</f>
        <v>0</v>
      </c>
      <c r="AE12" s="72"/>
      <c r="AF12" s="73">
        <f aca="true" t="shared" si="1" ref="AF12:AF20">AC12*AF$11</f>
        <v>0</v>
      </c>
      <c r="AG12" s="73">
        <f aca="true" t="shared" si="2" ref="AG12:AG20">AC12*AG$11</f>
        <v>0</v>
      </c>
    </row>
    <row r="13" spans="1:33" ht="12" customHeight="1">
      <c r="A13" s="71"/>
      <c r="B13" s="105"/>
      <c r="C13" s="106"/>
      <c r="D13" s="8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1"/>
      <c r="T13" s="14" t="str">
        <f aca="true" t="shared" si="3" ref="T13:T20">IF(U13="","LS",IF(U13&lt;1,"KG","PZ"))</f>
        <v>LS</v>
      </c>
      <c r="U13" s="103"/>
      <c r="V13" s="104"/>
      <c r="W13" s="84">
        <f aca="true" t="shared" si="4" ref="W13:W20">+Y13+X13</f>
        <v>0</v>
      </c>
      <c r="X13" s="15"/>
      <c r="Y13" s="15"/>
      <c r="Z13" s="17">
        <f t="shared" si="0"/>
        <v>0</v>
      </c>
      <c r="AA13" s="17">
        <f aca="true" t="shared" si="5" ref="AA13:AA20">IF($T13="LS",$Z13*W13/100,U13*W13)</f>
        <v>0</v>
      </c>
      <c r="AB13" s="17">
        <f aca="true" t="shared" si="6" ref="AB13:AB20">IF($T13="LS",$Z13*X13/100,U13*X13)</f>
        <v>0</v>
      </c>
      <c r="AC13" s="18">
        <f aca="true" t="shared" si="7" ref="AC13:AC20">+AA13-AB13</f>
        <v>0</v>
      </c>
      <c r="AD13" s="74"/>
      <c r="AE13" s="72"/>
      <c r="AF13" s="73">
        <f t="shared" si="1"/>
        <v>0</v>
      </c>
      <c r="AG13" s="73">
        <f t="shared" si="2"/>
        <v>0</v>
      </c>
    </row>
    <row r="14" spans="1:33" ht="12" customHeight="1">
      <c r="A14" s="71"/>
      <c r="B14" s="105"/>
      <c r="C14" s="106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  <c r="T14" s="14" t="str">
        <f t="shared" si="3"/>
        <v>LS</v>
      </c>
      <c r="U14" s="103"/>
      <c r="V14" s="104"/>
      <c r="W14" s="84">
        <f t="shared" si="4"/>
        <v>0</v>
      </c>
      <c r="X14" s="15"/>
      <c r="Y14" s="15"/>
      <c r="Z14" s="17">
        <f t="shared" si="0"/>
        <v>0</v>
      </c>
      <c r="AA14" s="17">
        <f t="shared" si="5"/>
        <v>0</v>
      </c>
      <c r="AB14" s="17">
        <f t="shared" si="6"/>
        <v>0</v>
      </c>
      <c r="AC14" s="18">
        <f t="shared" si="7"/>
        <v>0</v>
      </c>
      <c r="AE14" s="72"/>
      <c r="AF14" s="73">
        <f t="shared" si="1"/>
        <v>0</v>
      </c>
      <c r="AG14" s="73">
        <f t="shared" si="2"/>
        <v>0</v>
      </c>
    </row>
    <row r="15" spans="1:33" ht="12" customHeight="1">
      <c r="A15" s="75"/>
      <c r="B15" s="105"/>
      <c r="C15" s="106"/>
      <c r="D15" s="89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1"/>
      <c r="T15" s="14" t="str">
        <f t="shared" si="3"/>
        <v>LS</v>
      </c>
      <c r="U15" s="103"/>
      <c r="V15" s="104"/>
      <c r="W15" s="84">
        <f t="shared" si="4"/>
        <v>0</v>
      </c>
      <c r="X15" s="15"/>
      <c r="Y15" s="15"/>
      <c r="Z15" s="17">
        <f t="shared" si="0"/>
        <v>0</v>
      </c>
      <c r="AA15" s="17">
        <f t="shared" si="5"/>
        <v>0</v>
      </c>
      <c r="AB15" s="17">
        <f t="shared" si="6"/>
        <v>0</v>
      </c>
      <c r="AC15" s="18">
        <f t="shared" si="7"/>
        <v>0</v>
      </c>
      <c r="AE15" s="72"/>
      <c r="AF15" s="73">
        <f t="shared" si="1"/>
        <v>0</v>
      </c>
      <c r="AG15" s="73">
        <f t="shared" si="2"/>
        <v>0</v>
      </c>
    </row>
    <row r="16" spans="1:33" ht="12" customHeight="1">
      <c r="A16" s="75"/>
      <c r="B16" s="105"/>
      <c r="C16" s="106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  <c r="T16" s="14" t="str">
        <f t="shared" si="3"/>
        <v>LS</v>
      </c>
      <c r="U16" s="103"/>
      <c r="V16" s="104"/>
      <c r="W16" s="84">
        <f t="shared" si="4"/>
        <v>0</v>
      </c>
      <c r="X16" s="15"/>
      <c r="Y16" s="15"/>
      <c r="Z16" s="17">
        <f t="shared" si="0"/>
        <v>0</v>
      </c>
      <c r="AA16" s="17">
        <f t="shared" si="5"/>
        <v>0</v>
      </c>
      <c r="AB16" s="17">
        <f t="shared" si="6"/>
        <v>0</v>
      </c>
      <c r="AC16" s="18">
        <f t="shared" si="7"/>
        <v>0</v>
      </c>
      <c r="AE16" s="72"/>
      <c r="AF16" s="73">
        <f t="shared" si="1"/>
        <v>0</v>
      </c>
      <c r="AG16" s="73">
        <f t="shared" si="2"/>
        <v>0</v>
      </c>
    </row>
    <row r="17" spans="1:33" ht="12" customHeight="1">
      <c r="A17" s="75"/>
      <c r="B17" s="105"/>
      <c r="C17" s="106"/>
      <c r="D17" s="89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  <c r="T17" s="14" t="str">
        <f t="shared" si="3"/>
        <v>LS</v>
      </c>
      <c r="U17" s="103"/>
      <c r="V17" s="104"/>
      <c r="W17" s="84">
        <f t="shared" si="4"/>
        <v>0</v>
      </c>
      <c r="X17" s="15"/>
      <c r="Y17" s="15"/>
      <c r="Z17" s="17">
        <f t="shared" si="0"/>
        <v>0</v>
      </c>
      <c r="AA17" s="17">
        <f t="shared" si="5"/>
        <v>0</v>
      </c>
      <c r="AB17" s="17">
        <f t="shared" si="6"/>
        <v>0</v>
      </c>
      <c r="AC17" s="18">
        <f t="shared" si="7"/>
        <v>0</v>
      </c>
      <c r="AE17" s="72"/>
      <c r="AF17" s="73">
        <f t="shared" si="1"/>
        <v>0</v>
      </c>
      <c r="AG17" s="73">
        <f t="shared" si="2"/>
        <v>0</v>
      </c>
    </row>
    <row r="18" spans="1:33" ht="12" customHeight="1">
      <c r="A18" s="75"/>
      <c r="B18" s="105"/>
      <c r="C18" s="106"/>
      <c r="D18" s="89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1"/>
      <c r="T18" s="14" t="str">
        <f t="shared" si="3"/>
        <v>LS</v>
      </c>
      <c r="U18" s="103"/>
      <c r="V18" s="104"/>
      <c r="W18" s="84">
        <f t="shared" si="4"/>
        <v>0</v>
      </c>
      <c r="X18" s="15"/>
      <c r="Y18" s="15"/>
      <c r="Z18" s="17">
        <f t="shared" si="0"/>
        <v>0</v>
      </c>
      <c r="AA18" s="17">
        <f t="shared" si="5"/>
        <v>0</v>
      </c>
      <c r="AB18" s="17">
        <f t="shared" si="6"/>
        <v>0</v>
      </c>
      <c r="AC18" s="18">
        <f t="shared" si="7"/>
        <v>0</v>
      </c>
      <c r="AE18" s="72"/>
      <c r="AF18" s="73">
        <f t="shared" si="1"/>
        <v>0</v>
      </c>
      <c r="AG18" s="73">
        <f t="shared" si="2"/>
        <v>0</v>
      </c>
    </row>
    <row r="19" spans="1:33" ht="12" customHeight="1">
      <c r="A19" s="75"/>
      <c r="B19" s="105"/>
      <c r="C19" s="106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1"/>
      <c r="T19" s="14" t="str">
        <f t="shared" si="3"/>
        <v>LS</v>
      </c>
      <c r="U19" s="103"/>
      <c r="V19" s="104"/>
      <c r="W19" s="84">
        <f t="shared" si="4"/>
        <v>0</v>
      </c>
      <c r="X19" s="15"/>
      <c r="Y19" s="15"/>
      <c r="Z19" s="17">
        <f t="shared" si="0"/>
        <v>0</v>
      </c>
      <c r="AA19" s="17">
        <f t="shared" si="5"/>
        <v>0</v>
      </c>
      <c r="AB19" s="17">
        <f t="shared" si="6"/>
        <v>0</v>
      </c>
      <c r="AC19" s="18">
        <f t="shared" si="7"/>
        <v>0</v>
      </c>
      <c r="AE19" s="72"/>
      <c r="AF19" s="73">
        <f t="shared" si="1"/>
        <v>0</v>
      </c>
      <c r="AG19" s="73">
        <f t="shared" si="2"/>
        <v>0</v>
      </c>
    </row>
    <row r="20" spans="1:33" ht="12" customHeight="1" thickBot="1">
      <c r="A20" s="75"/>
      <c r="B20" s="105"/>
      <c r="C20" s="106"/>
      <c r="D20" s="89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  <c r="T20" s="14" t="str">
        <f t="shared" si="3"/>
        <v>LS</v>
      </c>
      <c r="U20" s="103"/>
      <c r="V20" s="104"/>
      <c r="W20" s="84">
        <f t="shared" si="4"/>
        <v>0</v>
      </c>
      <c r="X20" s="15"/>
      <c r="Y20" s="15"/>
      <c r="Z20" s="17">
        <f t="shared" si="0"/>
        <v>0</v>
      </c>
      <c r="AA20" s="19">
        <f t="shared" si="5"/>
        <v>0</v>
      </c>
      <c r="AB20" s="17">
        <f t="shared" si="6"/>
        <v>0</v>
      </c>
      <c r="AC20" s="18">
        <f t="shared" si="7"/>
        <v>0</v>
      </c>
      <c r="AE20" s="72"/>
      <c r="AF20" s="73">
        <f t="shared" si="1"/>
        <v>0</v>
      </c>
      <c r="AG20" s="73">
        <f t="shared" si="2"/>
        <v>0</v>
      </c>
    </row>
    <row r="21" spans="1:33" ht="15.75" customHeight="1" thickBot="1">
      <c r="A21" s="11"/>
      <c r="B21" s="20">
        <f>IF(AA38&gt;A41,"ATTENZIONE: IL LIMITE DI VALIDITA' ECONOMICA DELL'ORDINE E' STATO SUPERATO!! ","")</f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0"/>
      <c r="V21" s="10"/>
      <c r="W21" s="10"/>
      <c r="X21" s="10"/>
      <c r="Y21" s="21" t="s">
        <v>15</v>
      </c>
      <c r="Z21" s="22">
        <f>SUM(Z12:Z20)</f>
        <v>0</v>
      </c>
      <c r="AA21" s="23">
        <f>SUM(AA12:AA20)</f>
        <v>0</v>
      </c>
      <c r="AB21" s="23">
        <f>SUM(AB12:AB20)</f>
        <v>0</v>
      </c>
      <c r="AC21" s="24">
        <f>SUM(AC12:AC20)</f>
        <v>0</v>
      </c>
      <c r="AE21" s="25"/>
      <c r="AF21" s="26">
        <f>SUM(AF12:AF20)</f>
        <v>0</v>
      </c>
      <c r="AG21" s="26">
        <f>SUM(AG12:AG20)</f>
        <v>0</v>
      </c>
    </row>
    <row r="22" spans="1:32" ht="12.75">
      <c r="A22" s="28" t="s">
        <v>8</v>
      </c>
      <c r="B22" s="11"/>
      <c r="C22" s="11"/>
      <c r="D22" s="11"/>
      <c r="E22" s="11"/>
      <c r="F22" s="11"/>
      <c r="G22" s="11"/>
      <c r="H22" s="81">
        <f>ROUND(AA21-Z21,2)</f>
        <v>0</v>
      </c>
      <c r="I22" s="81">
        <f>ROUND(AA29-Z29,2)</f>
        <v>0</v>
      </c>
      <c r="J22" s="81">
        <f>ROUND(AA36-Z36,2)</f>
        <v>0</v>
      </c>
      <c r="K22" s="20">
        <f>IF(AA38&gt;A41,CONCATENATE("IMPORTO DA VERIFICARE: € ",IF(SUMIF(K6:M6,"&gt;0")&gt;0,SUMIF(K6:M6,"&gt;0"),AA38-A41)),"")</f>
      </c>
      <c r="L22" s="11"/>
      <c r="M22" s="11"/>
      <c r="N22" s="11"/>
      <c r="O22" s="11"/>
      <c r="P22" s="11"/>
      <c r="Q22" s="11"/>
      <c r="R22" s="11"/>
      <c r="S22" s="11"/>
      <c r="T22" s="10"/>
      <c r="U22" s="10"/>
      <c r="V22" s="10"/>
      <c r="W22" s="10"/>
      <c r="X22" s="10"/>
      <c r="Y22" s="10"/>
      <c r="Z22" s="29"/>
      <c r="AA22" s="29"/>
      <c r="AB22" s="29"/>
      <c r="AC22" s="29"/>
      <c r="AE22" s="25"/>
      <c r="AF22" s="27" t="s">
        <v>27</v>
      </c>
    </row>
    <row r="23" spans="1:33" ht="19.5" customHeight="1">
      <c r="A23" s="12" t="s">
        <v>52</v>
      </c>
      <c r="B23" s="97" t="s">
        <v>14</v>
      </c>
      <c r="C23" s="98"/>
      <c r="D23" s="100" t="s">
        <v>5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2"/>
      <c r="T23" s="12" t="s">
        <v>7</v>
      </c>
      <c r="U23" s="97" t="s">
        <v>6</v>
      </c>
      <c r="V23" s="99"/>
      <c r="W23" s="13" t="s">
        <v>47</v>
      </c>
      <c r="X23" s="13" t="s">
        <v>33</v>
      </c>
      <c r="Y23" s="13" t="s">
        <v>48</v>
      </c>
      <c r="Z23" s="12" t="s">
        <v>34</v>
      </c>
      <c r="AA23" s="12" t="s">
        <v>16</v>
      </c>
      <c r="AB23" s="13" t="s">
        <v>40</v>
      </c>
      <c r="AC23" s="13" t="s">
        <v>41</v>
      </c>
      <c r="AE23" s="76"/>
      <c r="AF23" s="70">
        <f>1</f>
        <v>1</v>
      </c>
      <c r="AG23" s="70">
        <f>1-(M39+I41)</f>
        <v>1</v>
      </c>
    </row>
    <row r="24" spans="1:33" ht="12" customHeight="1">
      <c r="A24" s="71"/>
      <c r="B24" s="105"/>
      <c r="C24" s="106"/>
      <c r="D24" s="89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14" t="str">
        <f>IF(U24="","LS",IF(U24&lt;1,"KG","PZ"))</f>
        <v>LS</v>
      </c>
      <c r="U24" s="103"/>
      <c r="V24" s="104"/>
      <c r="W24" s="84">
        <f>+Y24+X24</f>
        <v>0</v>
      </c>
      <c r="X24" s="15"/>
      <c r="Y24" s="15"/>
      <c r="Z24" s="17">
        <f>IF(T24="LS",0,W24*U24)</f>
        <v>0</v>
      </c>
      <c r="AA24" s="17">
        <f>IF($T24="LS",$Z24*W24/100,U24*W24)</f>
        <v>0</v>
      </c>
      <c r="AB24" s="17">
        <f>IF($T24="LS",$Z24*X24/100,U24*X24)</f>
        <v>0</v>
      </c>
      <c r="AC24" s="18">
        <f>+AA24-AB24</f>
        <v>0</v>
      </c>
      <c r="AD24" s="74"/>
      <c r="AE24" s="72"/>
      <c r="AF24" s="73">
        <f>+AC24*AF$23</f>
        <v>0</v>
      </c>
      <c r="AG24" s="73">
        <f>AC24*AG$23</f>
        <v>0</v>
      </c>
    </row>
    <row r="25" spans="1:33" ht="12" customHeight="1">
      <c r="A25" s="71"/>
      <c r="B25" s="105"/>
      <c r="C25" s="106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  <c r="T25" s="14" t="str">
        <f>IF(U25="","LS",IF(U25&lt;1,"KG","PZ"))</f>
        <v>LS</v>
      </c>
      <c r="U25" s="103"/>
      <c r="V25" s="104"/>
      <c r="W25" s="84">
        <f>+Y25+X25</f>
        <v>0</v>
      </c>
      <c r="X25" s="15"/>
      <c r="Y25" s="15"/>
      <c r="Z25" s="17">
        <f>IF(T25="LS",0,W25*U25)</f>
        <v>0</v>
      </c>
      <c r="AA25" s="17">
        <f>IF($T25="LS",$Z25*W25/100,U25*W25)</f>
        <v>0</v>
      </c>
      <c r="AB25" s="17">
        <f>IF($T25="LS",$Z25*X25/100,U25*X25)</f>
        <v>0</v>
      </c>
      <c r="AC25" s="18">
        <f>+AA25-AB25</f>
        <v>0</v>
      </c>
      <c r="AE25" s="72"/>
      <c r="AF25" s="73">
        <f>+AC25*AF$23</f>
        <v>0</v>
      </c>
      <c r="AG25" s="73">
        <f>AC25*AG$23</f>
        <v>0</v>
      </c>
    </row>
    <row r="26" spans="1:33" ht="12" customHeight="1">
      <c r="A26" s="71"/>
      <c r="B26" s="105"/>
      <c r="C26" s="106"/>
      <c r="D26" s="89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1"/>
      <c r="T26" s="14" t="str">
        <f>IF(U26="","LS",IF(U26&lt;1,"KG","PZ"))</f>
        <v>LS</v>
      </c>
      <c r="U26" s="103"/>
      <c r="V26" s="104"/>
      <c r="W26" s="84">
        <f>+Y26+X26</f>
        <v>0</v>
      </c>
      <c r="X26" s="15"/>
      <c r="Y26" s="15"/>
      <c r="Z26" s="17">
        <f>IF(T26="LS",0,W26*U26)</f>
        <v>0</v>
      </c>
      <c r="AA26" s="17">
        <f>IF($T26="LS",$Z26*W26/100,U26*W26)</f>
        <v>0</v>
      </c>
      <c r="AB26" s="17">
        <f>IF($T26="LS",$Z26*X26/100,U26*X26)</f>
        <v>0</v>
      </c>
      <c r="AC26" s="18">
        <f>+AA26-AB26</f>
        <v>0</v>
      </c>
      <c r="AE26" s="72"/>
      <c r="AF26" s="73">
        <f>+AC26*AF$23</f>
        <v>0</v>
      </c>
      <c r="AG26" s="73">
        <f>AC26*AG$23</f>
        <v>0</v>
      </c>
    </row>
    <row r="27" spans="1:33" ht="12" customHeight="1">
      <c r="A27" s="71"/>
      <c r="B27" s="105"/>
      <c r="C27" s="106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14" t="str">
        <f>IF(U27="","LS",IF(U27&lt;1,"KG","PZ"))</f>
        <v>LS</v>
      </c>
      <c r="U27" s="103"/>
      <c r="V27" s="104"/>
      <c r="W27" s="84">
        <f>+Y27+X27</f>
        <v>0</v>
      </c>
      <c r="X27" s="15"/>
      <c r="Y27" s="15"/>
      <c r="Z27" s="17">
        <f>IF(T27="LS",0,W27*U27)</f>
        <v>0</v>
      </c>
      <c r="AA27" s="17">
        <f>IF($T27="LS",$Z27*W27/100,U27*W27)</f>
        <v>0</v>
      </c>
      <c r="AB27" s="17">
        <f>IF($T27="LS",$Z27*X27/100,U27*X27)</f>
        <v>0</v>
      </c>
      <c r="AC27" s="18">
        <f>+AA27-AB27</f>
        <v>0</v>
      </c>
      <c r="AE27" s="72"/>
      <c r="AF27" s="73">
        <f>+AC27*AF$23</f>
        <v>0</v>
      </c>
      <c r="AG27" s="73">
        <f>AC27*AG$23</f>
        <v>0</v>
      </c>
    </row>
    <row r="28" spans="1:33" ht="12" customHeight="1" thickBot="1">
      <c r="A28" s="71"/>
      <c r="B28" s="105"/>
      <c r="C28" s="106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1"/>
      <c r="T28" s="14" t="str">
        <f>IF(U28="","LS",IF(U28&lt;1,"KG","PZ"))</f>
        <v>LS</v>
      </c>
      <c r="U28" s="103"/>
      <c r="V28" s="104"/>
      <c r="W28" s="84">
        <f>+Y28+X28</f>
        <v>0</v>
      </c>
      <c r="X28" s="15"/>
      <c r="Y28" s="15"/>
      <c r="Z28" s="17">
        <f>IF(T28="LS",0,W28*U28)</f>
        <v>0</v>
      </c>
      <c r="AA28" s="17">
        <f>IF($T28="LS",$Z28*W28/100,U28*W28)</f>
        <v>0</v>
      </c>
      <c r="AB28" s="17">
        <f>IF($T28="LS",$Z28*X28/100,U28*X28)</f>
        <v>0</v>
      </c>
      <c r="AC28" s="18">
        <f>+AA28-AB28</f>
        <v>0</v>
      </c>
      <c r="AE28" s="72"/>
      <c r="AF28" s="73">
        <f>+AC28*AF$23</f>
        <v>0</v>
      </c>
      <c r="AG28" s="73">
        <f>AC28*AG$23</f>
        <v>0</v>
      </c>
    </row>
    <row r="29" spans="1:33" ht="15.75" customHeight="1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10"/>
      <c r="W29" s="10"/>
      <c r="X29" s="10"/>
      <c r="Y29" s="21" t="s">
        <v>15</v>
      </c>
      <c r="Z29" s="22">
        <f>SUM(Z24:Z28)</f>
        <v>0</v>
      </c>
      <c r="AA29" s="24">
        <f>SUM(AA24:AA28)</f>
        <v>0</v>
      </c>
      <c r="AB29" s="24">
        <f>SUM(AB24:AB28)</f>
        <v>0</v>
      </c>
      <c r="AC29" s="24">
        <f>SUM(AC24:AC28)</f>
        <v>0</v>
      </c>
      <c r="AE29" s="25"/>
      <c r="AF29" s="30">
        <f>SUM(AF24:AF28)</f>
        <v>0</v>
      </c>
      <c r="AG29" s="30">
        <f>SUM(AG24:AG28)</f>
        <v>0</v>
      </c>
    </row>
    <row r="30" spans="1:32" ht="12" customHeight="1">
      <c r="A30" s="28" t="s">
        <v>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/>
      <c r="W30" s="10"/>
      <c r="X30" s="10"/>
      <c r="Y30" s="10"/>
      <c r="Z30" s="29"/>
      <c r="AA30" s="29"/>
      <c r="AB30" s="29"/>
      <c r="AC30" s="29"/>
      <c r="AE30" s="25"/>
      <c r="AF30" s="27" t="s">
        <v>28</v>
      </c>
    </row>
    <row r="31" spans="1:33" ht="19.5" customHeight="1">
      <c r="A31" s="12" t="s">
        <v>52</v>
      </c>
      <c r="B31" s="97" t="s">
        <v>14</v>
      </c>
      <c r="C31" s="98"/>
      <c r="D31" s="100" t="s">
        <v>5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2"/>
      <c r="T31" s="12" t="s">
        <v>7</v>
      </c>
      <c r="U31" s="97" t="s">
        <v>6</v>
      </c>
      <c r="V31" s="99"/>
      <c r="W31" s="13" t="s">
        <v>47</v>
      </c>
      <c r="X31" s="13" t="s">
        <v>33</v>
      </c>
      <c r="Y31" s="13" t="s">
        <v>48</v>
      </c>
      <c r="Z31" s="12" t="s">
        <v>10</v>
      </c>
      <c r="AA31" s="12" t="s">
        <v>16</v>
      </c>
      <c r="AB31" s="13" t="s">
        <v>40</v>
      </c>
      <c r="AC31" s="13" t="s">
        <v>41</v>
      </c>
      <c r="AE31" s="76"/>
      <c r="AF31" s="70">
        <f>1</f>
        <v>1</v>
      </c>
      <c r="AG31" s="70">
        <f>1</f>
        <v>1</v>
      </c>
    </row>
    <row r="32" spans="1:33" ht="12" customHeight="1">
      <c r="A32" s="71"/>
      <c r="B32" s="133"/>
      <c r="C32" s="134"/>
      <c r="D32" s="127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9"/>
      <c r="T32" s="80" t="s">
        <v>42</v>
      </c>
      <c r="U32" s="109"/>
      <c r="V32" s="110"/>
      <c r="W32" s="16">
        <f>Y32+X32</f>
        <v>0</v>
      </c>
      <c r="X32" s="15"/>
      <c r="Y32" s="15"/>
      <c r="Z32" s="17">
        <f>IF(T32="LS",0,W32*U32)</f>
        <v>0</v>
      </c>
      <c r="AA32" s="17">
        <f>IF($T32="LS",$Z32*W32/100,U32*W32)</f>
        <v>0</v>
      </c>
      <c r="AB32" s="17">
        <f>IF($T32="LS",$Z32*X32/100,U32*X32)</f>
        <v>0</v>
      </c>
      <c r="AC32" s="18">
        <f>+AA32-AB32</f>
        <v>0</v>
      </c>
      <c r="AE32" s="72"/>
      <c r="AF32" s="73">
        <f>+AC32</f>
        <v>0</v>
      </c>
      <c r="AG32" s="73">
        <f>AC32</f>
        <v>0</v>
      </c>
    </row>
    <row r="33" spans="1:33" ht="12" customHeight="1">
      <c r="A33" s="71"/>
      <c r="B33" s="133"/>
      <c r="C33" s="134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9"/>
      <c r="T33" s="80" t="s">
        <v>42</v>
      </c>
      <c r="U33" s="109"/>
      <c r="V33" s="110"/>
      <c r="W33" s="16">
        <f>Y33+X33</f>
        <v>0</v>
      </c>
      <c r="X33" s="15"/>
      <c r="Y33" s="15"/>
      <c r="Z33" s="17">
        <f>IF(T33="LS",0,W33*U33)</f>
        <v>0</v>
      </c>
      <c r="AA33" s="17">
        <f>IF($T33="LS",$Z33*W33/100,U33*W33)</f>
        <v>0</v>
      </c>
      <c r="AB33" s="17">
        <f>IF($T33="LS",$Z33*X33/100,U33*X33)</f>
        <v>0</v>
      </c>
      <c r="AC33" s="18">
        <f>+AA33-AB33</f>
        <v>0</v>
      </c>
      <c r="AE33" s="72"/>
      <c r="AF33" s="73">
        <f>+AC33</f>
        <v>0</v>
      </c>
      <c r="AG33" s="73">
        <f>AC33</f>
        <v>0</v>
      </c>
    </row>
    <row r="34" spans="1:33" ht="12" customHeight="1">
      <c r="A34" s="71"/>
      <c r="B34" s="133"/>
      <c r="C34" s="134"/>
      <c r="D34" s="127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9"/>
      <c r="T34" s="80" t="s">
        <v>42</v>
      </c>
      <c r="U34" s="109"/>
      <c r="V34" s="110"/>
      <c r="W34" s="16">
        <f>Y34+X34</f>
        <v>0</v>
      </c>
      <c r="X34" s="15"/>
      <c r="Y34" s="15"/>
      <c r="Z34" s="17">
        <f>IF(T34="LS",0,W34*U34)</f>
        <v>0</v>
      </c>
      <c r="AA34" s="17">
        <f>IF($T34="LS",$Z34*W34/100,U34*W34)</f>
        <v>0</v>
      </c>
      <c r="AB34" s="17">
        <f>IF($T34="LS",$Z34*X34/100,U34*X34)</f>
        <v>0</v>
      </c>
      <c r="AC34" s="18">
        <f>+AA34-AB34</f>
        <v>0</v>
      </c>
      <c r="AE34" s="72"/>
      <c r="AF34" s="73">
        <f>+AC34</f>
        <v>0</v>
      </c>
      <c r="AG34" s="73">
        <f>AC34</f>
        <v>0</v>
      </c>
    </row>
    <row r="35" spans="1:33" ht="12" customHeight="1" thickBot="1">
      <c r="A35" s="71"/>
      <c r="B35" s="133"/>
      <c r="C35" s="134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9"/>
      <c r="T35" s="80" t="s">
        <v>42</v>
      </c>
      <c r="U35" s="109"/>
      <c r="V35" s="110"/>
      <c r="W35" s="16">
        <f>Y35+X35</f>
        <v>0</v>
      </c>
      <c r="X35" s="15"/>
      <c r="Y35" s="15"/>
      <c r="Z35" s="17">
        <f>IF(T35="LS",0,W35*U35)</f>
        <v>0</v>
      </c>
      <c r="AA35" s="17">
        <f>IF($T35="LS",$Z35*W35/100,U35*W35)</f>
        <v>0</v>
      </c>
      <c r="AB35" s="17">
        <f>IF($T35="LS",$Z35*X35/100,U35*X35)</f>
        <v>0</v>
      </c>
      <c r="AC35" s="18">
        <f>+AA35-AB35</f>
        <v>0</v>
      </c>
      <c r="AE35" s="72"/>
      <c r="AF35" s="73">
        <f>+AC35</f>
        <v>0</v>
      </c>
      <c r="AG35" s="73">
        <f>AC35</f>
        <v>0</v>
      </c>
    </row>
    <row r="36" spans="1:33" ht="15.75" customHeight="1" thickBo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3"/>
      <c r="U36" s="33"/>
      <c r="V36" s="33"/>
      <c r="W36" s="33"/>
      <c r="X36" s="33"/>
      <c r="Y36" s="21" t="s">
        <v>15</v>
      </c>
      <c r="Z36" s="22">
        <f>SUM(Z32:Z35)</f>
        <v>0</v>
      </c>
      <c r="AA36" s="24">
        <f>IF(SUM(AB32:AB35)=0,SUM(AA32:AA35)+AB36,SUM(AA32:AA35))</f>
        <v>0</v>
      </c>
      <c r="AB36" s="24">
        <f>IF(SUM(AC32:AC35)=0,SUM(AB32:AB35)+AC36,SUM(AB32:AB35))</f>
        <v>0</v>
      </c>
      <c r="AC36" s="24">
        <f>SUM(AC32:AC35)</f>
        <v>0</v>
      </c>
      <c r="AE36" s="25"/>
      <c r="AF36" s="30">
        <f>SUM(AF32:AF35)</f>
        <v>0</v>
      </c>
      <c r="AG36" s="30">
        <f>SUM(AG32:AG35)</f>
        <v>0</v>
      </c>
    </row>
    <row r="37" spans="1:33" ht="12" customHeight="1" thickBo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4"/>
      <c r="L37" s="34"/>
      <c r="M37" s="34"/>
      <c r="N37" s="34"/>
      <c r="O37" s="32"/>
      <c r="P37" s="32" t="s">
        <v>43</v>
      </c>
      <c r="R37" s="32"/>
      <c r="S37" s="32"/>
      <c r="T37" s="33"/>
      <c r="U37" s="33"/>
      <c r="V37" s="33"/>
      <c r="W37" s="33"/>
      <c r="X37" s="33"/>
      <c r="Y37" s="33"/>
      <c r="Z37" s="35"/>
      <c r="AA37" s="36"/>
      <c r="AB37" s="36"/>
      <c r="AC37" s="37"/>
      <c r="AE37" s="25"/>
      <c r="AF37" s="38" t="s">
        <v>24</v>
      </c>
      <c r="AG37" s="38" t="s">
        <v>23</v>
      </c>
    </row>
    <row r="38" spans="1:33" ht="15.75" customHeight="1" thickBot="1">
      <c r="A38" s="140" t="s">
        <v>0</v>
      </c>
      <c r="B38" s="141"/>
      <c r="C38" s="142"/>
      <c r="D38" s="140" t="s">
        <v>1</v>
      </c>
      <c r="E38" s="141"/>
      <c r="F38" s="142"/>
      <c r="G38" s="138"/>
      <c r="H38" s="139"/>
      <c r="I38" s="139"/>
      <c r="J38" s="139"/>
      <c r="K38" s="39"/>
      <c r="L38" s="39"/>
      <c r="M38" s="39"/>
      <c r="N38" s="39"/>
      <c r="O38" s="32"/>
      <c r="P38" s="32"/>
      <c r="R38" s="32"/>
      <c r="S38" s="32"/>
      <c r="T38" s="33"/>
      <c r="U38" s="33"/>
      <c r="V38" s="33"/>
      <c r="W38" s="33"/>
      <c r="X38" s="33"/>
      <c r="Y38" s="41" t="s">
        <v>22</v>
      </c>
      <c r="Z38" s="42">
        <f>SUM(Z36+Z29+Z21)</f>
        <v>0</v>
      </c>
      <c r="AA38" s="42">
        <f>SUM(AA36+AA29+AA21)</f>
        <v>0</v>
      </c>
      <c r="AB38" s="42">
        <f>SUM(AB36+AB29+AB21)</f>
        <v>0</v>
      </c>
      <c r="AC38" s="24">
        <f>SUM(AC36+AC29+AC21)</f>
        <v>0</v>
      </c>
      <c r="AE38" s="25"/>
      <c r="AF38" s="30">
        <f>+AF36+AF29+AF21</f>
        <v>0</v>
      </c>
      <c r="AG38" s="30">
        <f>+AG36+AG29+AG21</f>
        <v>0</v>
      </c>
    </row>
    <row r="39" spans="1:33" ht="12" customHeight="1">
      <c r="A39" s="43"/>
      <c r="B39" s="44" t="s">
        <v>46</v>
      </c>
      <c r="C39" s="45"/>
      <c r="D39" s="43"/>
      <c r="E39" s="46" t="str">
        <f>IF(OR(B39="",B39="0",B39=""),"X","")</f>
        <v></v>
      </c>
      <c r="F39" s="45"/>
      <c r="G39" s="135"/>
      <c r="H39" s="136"/>
      <c r="I39" s="137"/>
      <c r="J39" s="137"/>
      <c r="K39" s="47"/>
      <c r="L39" s="47"/>
      <c r="M39" s="48"/>
      <c r="N39" s="48"/>
      <c r="O39" s="32"/>
      <c r="P39" s="32" t="s">
        <v>44</v>
      </c>
      <c r="R39" s="32"/>
      <c r="S39" s="32"/>
      <c r="T39" s="33"/>
      <c r="U39" s="33"/>
      <c r="V39" s="33"/>
      <c r="W39" s="33"/>
      <c r="X39" s="33"/>
      <c r="Y39" s="49"/>
      <c r="Z39" s="50"/>
      <c r="AA39" s="36"/>
      <c r="AB39" s="36"/>
      <c r="AC39" s="37"/>
      <c r="AE39" s="25"/>
      <c r="AF39" s="27" t="s">
        <v>25</v>
      </c>
      <c r="AG39" s="27" t="s">
        <v>25</v>
      </c>
    </row>
    <row r="40" spans="1:33" ht="15.75" customHeight="1">
      <c r="A40" s="140" t="s">
        <v>11</v>
      </c>
      <c r="B40" s="141"/>
      <c r="C40" s="141"/>
      <c r="D40" s="141"/>
      <c r="E40" s="141"/>
      <c r="F40" s="142"/>
      <c r="G40" s="138"/>
      <c r="H40" s="139"/>
      <c r="I40" s="139"/>
      <c r="J40" s="139"/>
      <c r="K40" s="139"/>
      <c r="L40" s="139"/>
      <c r="M40" s="139"/>
      <c r="N40" s="139"/>
      <c r="O40" s="32"/>
      <c r="P40" s="32"/>
      <c r="R40" s="32"/>
      <c r="S40" s="32"/>
      <c r="T40" s="33"/>
      <c r="V40" s="33"/>
      <c r="Y40" s="41"/>
      <c r="Z40" s="88"/>
      <c r="AA40" s="88"/>
      <c r="AB40" s="88"/>
      <c r="AC40" s="37"/>
      <c r="AE40" s="25"/>
      <c r="AF40" s="51">
        <f>+AC38-AF38</f>
        <v>0</v>
      </c>
      <c r="AG40" s="51">
        <f>+AC38-AG38</f>
        <v>0</v>
      </c>
    </row>
    <row r="41" spans="1:31" ht="12" customHeight="1">
      <c r="A41" s="143">
        <v>0</v>
      </c>
      <c r="B41" s="144"/>
      <c r="C41" s="144"/>
      <c r="D41" s="144"/>
      <c r="E41" s="144"/>
      <c r="F41" s="145"/>
      <c r="G41" s="135"/>
      <c r="H41" s="136"/>
      <c r="I41" s="137"/>
      <c r="J41" s="137"/>
      <c r="K41" s="85"/>
      <c r="L41" s="86"/>
      <c r="M41" s="85"/>
      <c r="N41" s="87"/>
      <c r="O41" s="32"/>
      <c r="P41" s="32"/>
      <c r="Q41" s="32"/>
      <c r="R41" s="32"/>
      <c r="S41" s="32"/>
      <c r="T41" s="33"/>
      <c r="U41" s="52">
        <f>IF(AND(E39="X",U6&gt;1),"N.B. ESSENDO LA FATTURA FINALE OCCORRE INSERIRE IL RIEPILOGO DELLE FATTURAZIONI","")</f>
      </c>
      <c r="V41" s="5"/>
      <c r="W41" s="33"/>
      <c r="X41" s="33"/>
      <c r="Z41" s="35"/>
      <c r="AA41" s="36"/>
      <c r="AB41" s="36"/>
      <c r="AC41" s="37"/>
      <c r="AE41" s="25"/>
    </row>
    <row r="42" spans="1:33" ht="15.75" customHeight="1">
      <c r="A42" s="32"/>
      <c r="B42" s="40" t="s">
        <v>50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40" t="s">
        <v>49</v>
      </c>
      <c r="R42" s="32"/>
      <c r="S42" s="32"/>
      <c r="T42" s="33"/>
      <c r="U42" s="33"/>
      <c r="V42" s="33"/>
      <c r="W42" s="33"/>
      <c r="X42" s="33"/>
      <c r="Y42" s="53"/>
      <c r="Z42" s="54"/>
      <c r="AA42" s="41"/>
      <c r="AB42" s="41"/>
      <c r="AC42" s="37"/>
      <c r="AE42" s="25"/>
      <c r="AG42" s="55"/>
    </row>
    <row r="43" spans="1:31" ht="12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66"/>
      <c r="P43" s="66"/>
      <c r="Q43" s="77"/>
      <c r="X43" s="5"/>
      <c r="Y43" s="2"/>
      <c r="Z43" s="56"/>
      <c r="AA43" s="56"/>
      <c r="AB43" s="56"/>
      <c r="AC43" s="56"/>
      <c r="AE43" s="25"/>
    </row>
    <row r="44" spans="1:50" ht="15" customHeight="1">
      <c r="A44" s="31"/>
      <c r="B44" s="130" t="s">
        <v>12</v>
      </c>
      <c r="C44" s="130"/>
      <c r="D44" s="111"/>
      <c r="E44" s="111"/>
      <c r="F44" s="111"/>
      <c r="G44" s="111"/>
      <c r="H44" s="111"/>
      <c r="I44" s="111"/>
      <c r="J44" s="111"/>
      <c r="K44" s="111"/>
      <c r="L44" s="32"/>
      <c r="M44" s="32"/>
      <c r="N44" s="32"/>
      <c r="O44" s="66"/>
      <c r="P44" s="66"/>
      <c r="Q44" s="130" t="s">
        <v>12</v>
      </c>
      <c r="R44" s="130"/>
      <c r="S44" s="111"/>
      <c r="T44" s="111"/>
      <c r="U44" s="111"/>
      <c r="V44" s="111"/>
      <c r="W44" s="111"/>
      <c r="X44" s="57"/>
      <c r="AD44" s="27"/>
      <c r="AE44" s="27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2" customHeight="1">
      <c r="A45" s="31"/>
      <c r="B45" s="131" t="s">
        <v>3</v>
      </c>
      <c r="C45" s="131"/>
      <c r="D45" s="132"/>
      <c r="E45" s="132"/>
      <c r="F45" s="132"/>
      <c r="G45" s="132"/>
      <c r="H45" s="132"/>
      <c r="I45" s="132"/>
      <c r="J45" s="132"/>
      <c r="K45" s="132"/>
      <c r="L45" s="32"/>
      <c r="M45" s="32"/>
      <c r="N45" s="32"/>
      <c r="O45" s="66"/>
      <c r="P45" s="66"/>
      <c r="Q45" s="131" t="s">
        <v>3</v>
      </c>
      <c r="R45" s="131"/>
      <c r="S45" s="112" t="s">
        <v>45</v>
      </c>
      <c r="T45" s="112"/>
      <c r="U45" s="112"/>
      <c r="V45" s="112"/>
      <c r="W45" s="112"/>
      <c r="X45" s="58"/>
      <c r="Y45" s="33"/>
      <c r="Z45" s="32"/>
      <c r="AA45" s="83"/>
      <c r="AB45" s="83"/>
      <c r="AC45" s="83"/>
      <c r="AD45" s="27"/>
      <c r="AE45" s="27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6" customHeight="1">
      <c r="A46" s="31"/>
      <c r="B46" s="78"/>
      <c r="C46" s="78"/>
      <c r="E46" s="61"/>
      <c r="F46" s="61"/>
      <c r="G46" s="61"/>
      <c r="H46" s="61"/>
      <c r="I46" s="61"/>
      <c r="J46" s="79"/>
      <c r="K46" s="79"/>
      <c r="L46" s="32"/>
      <c r="M46" s="32"/>
      <c r="N46" s="32"/>
      <c r="O46" s="66"/>
      <c r="P46" s="66"/>
      <c r="Q46" s="78"/>
      <c r="R46" s="78"/>
      <c r="T46" s="59"/>
      <c r="U46" s="59"/>
      <c r="V46" s="59"/>
      <c r="W46" s="59"/>
      <c r="X46" s="59"/>
      <c r="Y46" s="83"/>
      <c r="Z46" s="83"/>
      <c r="AA46" s="83"/>
      <c r="AB46"/>
      <c r="AC46" s="83"/>
      <c r="AD46" s="27"/>
      <c r="AE46" s="27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2" customHeight="1">
      <c r="A47" s="66"/>
      <c r="B47" s="130" t="s">
        <v>2</v>
      </c>
      <c r="C47" s="130"/>
      <c r="D47" s="113" t="s">
        <v>17</v>
      </c>
      <c r="E47" s="113"/>
      <c r="F47" s="113"/>
      <c r="G47" s="113"/>
      <c r="H47" s="113"/>
      <c r="I47" s="113"/>
      <c r="J47" s="113"/>
      <c r="K47" s="113"/>
      <c r="Q47" s="130" t="s">
        <v>2</v>
      </c>
      <c r="R47" s="130"/>
      <c r="S47" s="113" t="s">
        <v>17</v>
      </c>
      <c r="T47" s="113"/>
      <c r="U47" s="113"/>
      <c r="V47" s="113"/>
      <c r="W47" s="113"/>
      <c r="X47" s="60"/>
      <c r="Y47" s="83"/>
      <c r="AB47" s="83"/>
      <c r="AC47" s="83"/>
      <c r="AD47" s="27"/>
      <c r="AE47" s="27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3:50" ht="12.75">
      <c r="C48" s="56" t="s">
        <v>51</v>
      </c>
      <c r="Q48" s="148" t="s">
        <v>51</v>
      </c>
      <c r="R48" s="148"/>
      <c r="T48" s="59"/>
      <c r="U48" s="59"/>
      <c r="V48" s="59"/>
      <c r="W48" s="59"/>
      <c r="X48" s="59"/>
      <c r="Y48" s="59"/>
      <c r="Z48" s="61"/>
      <c r="AA48" s="61"/>
      <c r="AB48" s="62"/>
      <c r="AC48" s="63"/>
      <c r="AD48" s="27"/>
      <c r="AE48" s="27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</sheetData>
  <sheetProtection/>
  <mergeCells count="99">
    <mergeCell ref="Q48:R48"/>
    <mergeCell ref="U13:V13"/>
    <mergeCell ref="U20:V20"/>
    <mergeCell ref="B14:C14"/>
    <mergeCell ref="B15:C15"/>
    <mergeCell ref="B20:C20"/>
    <mergeCell ref="D16:S16"/>
    <mergeCell ref="D19:S19"/>
    <mergeCell ref="D20:S20"/>
    <mergeCell ref="D18:S18"/>
    <mergeCell ref="D15:S15"/>
    <mergeCell ref="D12:S12"/>
    <mergeCell ref="B23:C23"/>
    <mergeCell ref="B25:C25"/>
    <mergeCell ref="B26:C26"/>
    <mergeCell ref="B16:C16"/>
    <mergeCell ref="B17:C17"/>
    <mergeCell ref="B18:C18"/>
    <mergeCell ref="B19:C19"/>
    <mergeCell ref="B13:C13"/>
    <mergeCell ref="D13:S13"/>
    <mergeCell ref="B31:C31"/>
    <mergeCell ref="A8:E8"/>
    <mergeCell ref="F8:W8"/>
    <mergeCell ref="U19:V19"/>
    <mergeCell ref="U18:V18"/>
    <mergeCell ref="U17:V17"/>
    <mergeCell ref="U16:V16"/>
    <mergeCell ref="U15:V15"/>
    <mergeCell ref="U14:V14"/>
    <mergeCell ref="B28:C28"/>
    <mergeCell ref="U34:V34"/>
    <mergeCell ref="A41:F41"/>
    <mergeCell ref="D31:S31"/>
    <mergeCell ref="B33:C33"/>
    <mergeCell ref="D32:S32"/>
    <mergeCell ref="D33:S33"/>
    <mergeCell ref="B32:C32"/>
    <mergeCell ref="B34:C34"/>
    <mergeCell ref="A40:F40"/>
    <mergeCell ref="K40:N40"/>
    <mergeCell ref="U28:V28"/>
    <mergeCell ref="U24:V24"/>
    <mergeCell ref="U25:V25"/>
    <mergeCell ref="B27:C27"/>
    <mergeCell ref="B24:C24"/>
    <mergeCell ref="D24:S24"/>
    <mergeCell ref="U26:V26"/>
    <mergeCell ref="U27:V27"/>
    <mergeCell ref="D25:S25"/>
    <mergeCell ref="D26:S26"/>
    <mergeCell ref="B35:C35"/>
    <mergeCell ref="G41:H41"/>
    <mergeCell ref="I41:J41"/>
    <mergeCell ref="G39:H39"/>
    <mergeCell ref="I39:J39"/>
    <mergeCell ref="G40:J40"/>
    <mergeCell ref="A38:C38"/>
    <mergeCell ref="D38:F38"/>
    <mergeCell ref="G38:J38"/>
    <mergeCell ref="Q44:R44"/>
    <mergeCell ref="D44:K44"/>
    <mergeCell ref="Q47:R47"/>
    <mergeCell ref="B44:C44"/>
    <mergeCell ref="B45:C45"/>
    <mergeCell ref="Q45:R45"/>
    <mergeCell ref="B47:C47"/>
    <mergeCell ref="D47:K47"/>
    <mergeCell ref="D45:K45"/>
    <mergeCell ref="S44:W44"/>
    <mergeCell ref="S45:W45"/>
    <mergeCell ref="S47:W47"/>
    <mergeCell ref="AA2:AC2"/>
    <mergeCell ref="AA4:AC4"/>
    <mergeCell ref="AA8:AC8"/>
    <mergeCell ref="U5:V5"/>
    <mergeCell ref="A1:X4"/>
    <mergeCell ref="D34:S34"/>
    <mergeCell ref="D35:S35"/>
    <mergeCell ref="U6:V6"/>
    <mergeCell ref="D28:S28"/>
    <mergeCell ref="U35:V35"/>
    <mergeCell ref="D23:S23"/>
    <mergeCell ref="U23:V23"/>
    <mergeCell ref="U32:V32"/>
    <mergeCell ref="U31:V31"/>
    <mergeCell ref="U33:V33"/>
    <mergeCell ref="D27:S27"/>
    <mergeCell ref="D17:S17"/>
    <mergeCell ref="D14:S14"/>
    <mergeCell ref="W10:Y10"/>
    <mergeCell ref="AA10:AC10"/>
    <mergeCell ref="AA6:AB6"/>
    <mergeCell ref="C6:T6"/>
    <mergeCell ref="B11:C11"/>
    <mergeCell ref="U11:V11"/>
    <mergeCell ref="D11:S11"/>
    <mergeCell ref="U12:V12"/>
    <mergeCell ref="B12:C12"/>
  </mergeCells>
  <printOptions horizontalCentered="1" verticalCentered="1"/>
  <pageMargins left="0" right="0" top="0" bottom="0.1968503937007874" header="0" footer="0"/>
  <pageSetup fitToHeight="1" fitToWidth="1" horizontalDpi="300" verticalDpi="300" orientation="landscape" paperSize="9" scale="91" r:id="rId4"/>
  <headerFooter alignWithMargins="0">
    <oddFooter>&amp;R&amp;F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Rosetti Marino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Comprovante Stato di Avanzamento Lavori SAL</dc:title>
  <dc:subject/>
  <dc:creator>Daria Pinzari (Fores)</dc:creator>
  <cp:keywords/>
  <dc:description>MOD.05</dc:description>
  <cp:lastModifiedBy>Daria Pinzari (Fores)</cp:lastModifiedBy>
  <cp:lastPrinted>2015-12-10T12:23:49Z</cp:lastPrinted>
  <dcterms:created xsi:type="dcterms:W3CDTF">1999-06-04T13:35:35Z</dcterms:created>
  <dcterms:modified xsi:type="dcterms:W3CDTF">2021-07-14T12:18:36Z</dcterms:modified>
  <cp:category>comprovante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e 1">
    <vt:lpwstr>4</vt:lpwstr>
  </property>
  <property fmtid="{D5CDD505-2E9C-101B-9397-08002B2CF9AE}" pid="3" name="Stato documento">
    <vt:lpwstr>Approvato</vt:lpwstr>
  </property>
  <property fmtid="{D5CDD505-2E9C-101B-9397-08002B2CF9AE}" pid="4" name="Allegati">
    <vt:lpwstr/>
  </property>
  <property fmtid="{D5CDD505-2E9C-101B-9397-08002B2CF9AE}" pid="5" name="Codice1">
    <vt:lpwstr>MOD-APP-006-2019-00</vt:lpwstr>
  </property>
  <property fmtid="{D5CDD505-2E9C-101B-9397-08002B2CF9AE}" pid="6" name="Numero passi approvazione">
    <vt:lpwstr>1</vt:lpwstr>
  </property>
  <property fmtid="{D5CDD505-2E9C-101B-9397-08002B2CF9AE}" pid="7" name="Codice">
    <vt:lpwstr>MOD-APP</vt:lpwstr>
  </property>
  <property fmtid="{D5CDD505-2E9C-101B-9397-08002B2CF9AE}" pid="8" name="Revisione documento">
    <vt:lpwstr>00</vt:lpwstr>
  </property>
  <property fmtid="{D5CDD505-2E9C-101B-9397-08002B2CF9AE}" pid="9" name="Utente fase 1">
    <vt:lpwstr>90;#i:0#.w|for2000nt\gltassinari</vt:lpwstr>
  </property>
  <property fmtid="{D5CDD505-2E9C-101B-9397-08002B2CF9AE}" pid="10" name="Allegati2">
    <vt:lpwstr/>
  </property>
  <property fmtid="{D5CDD505-2E9C-101B-9397-08002B2CF9AE}" pid="11" name="Utente fase 3">
    <vt:lpwstr/>
  </property>
  <property fmtid="{D5CDD505-2E9C-101B-9397-08002B2CF9AE}" pid="12" name="ContentTypeId">
    <vt:lpwstr>0x0101007BA3490B22A39B479CB7F206003BD0700B005F6D3ADEDDDC754A9D02F9F085B228F4</vt:lpwstr>
  </property>
  <property fmtid="{D5CDD505-2E9C-101B-9397-08002B2CF9AE}" pid="13" name="Area">
    <vt:lpwstr>35</vt:lpwstr>
  </property>
  <property fmtid="{D5CDD505-2E9C-101B-9397-08002B2CF9AE}" pid="14" name="Numero">
    <vt:lpwstr>006-2019</vt:lpwstr>
  </property>
  <property fmtid="{D5CDD505-2E9C-101B-9397-08002B2CF9AE}" pid="15" name="Tipologia">
    <vt:lpwstr>339</vt:lpwstr>
  </property>
  <property fmtid="{D5CDD505-2E9C-101B-9397-08002B2CF9AE}" pid="16" name="display_urn:schemas-microsoft-com:office:office#Utente_x0020_fase_x0020_1">
    <vt:lpwstr>Gloria Tassinari (Fores)</vt:lpwstr>
  </property>
  <property fmtid="{D5CDD505-2E9C-101B-9397-08002B2CF9AE}" pid="17" name="Utente fase 2">
    <vt:lpwstr/>
  </property>
  <property fmtid="{D5CDD505-2E9C-101B-9397-08002B2CF9AE}" pid="18" name="Allegati3">
    <vt:lpwstr/>
  </property>
  <property fmtid="{D5CDD505-2E9C-101B-9397-08002B2CF9AE}" pid="19" name="WorkflowChangePath">
    <vt:lpwstr>921fa718-ce21-4a28-84db-c98c6f2674bc,4;921fa718-ce21-4a28-84db-c98c6f2674bc,5;</vt:lpwstr>
  </property>
  <property fmtid="{D5CDD505-2E9C-101B-9397-08002B2CF9AE}" pid="20" name="Utente fase 1 name">
    <vt:lpwstr>Gloria Tassinari (Fores)</vt:lpwstr>
  </property>
  <property fmtid="{D5CDD505-2E9C-101B-9397-08002B2CF9AE}" pid="21" name="Fase 3">
    <vt:lpwstr/>
  </property>
  <property fmtid="{D5CDD505-2E9C-101B-9397-08002B2CF9AE}" pid="22" name="Utente fase 5">
    <vt:lpwstr/>
  </property>
  <property fmtid="{D5CDD505-2E9C-101B-9397-08002B2CF9AE}" pid="23" name="Utente fase 4">
    <vt:lpwstr/>
  </property>
  <property fmtid="{D5CDD505-2E9C-101B-9397-08002B2CF9AE}" pid="24" name="Fase 4">
    <vt:lpwstr/>
  </property>
  <property fmtid="{D5CDD505-2E9C-101B-9397-08002B2CF9AE}" pid="25" name="Area intranet">
    <vt:lpwstr/>
  </property>
  <property fmtid="{D5CDD505-2E9C-101B-9397-08002B2CF9AE}" pid="26" name="Fase 5">
    <vt:lpwstr/>
  </property>
  <property fmtid="{D5CDD505-2E9C-101B-9397-08002B2CF9AE}" pid="27" name="Utente fase 2 name">
    <vt:lpwstr/>
  </property>
  <property fmtid="{D5CDD505-2E9C-101B-9397-08002B2CF9AE}" pid="28" name="Utente fase 3 name">
    <vt:lpwstr/>
  </property>
  <property fmtid="{D5CDD505-2E9C-101B-9397-08002B2CF9AE}" pid="29" name="IDDocumentoRedazione">
    <vt:lpwstr/>
  </property>
  <property fmtid="{D5CDD505-2E9C-101B-9397-08002B2CF9AE}" pid="30" name="Fase 2">
    <vt:lpwstr/>
  </property>
  <property fmtid="{D5CDD505-2E9C-101B-9397-08002B2CF9AE}" pid="31" name="Allegati0">
    <vt:lpwstr>, </vt:lpwstr>
  </property>
  <property fmtid="{D5CDD505-2E9C-101B-9397-08002B2CF9AE}" pid="32" name="Utente fase 4 name">
    <vt:lpwstr/>
  </property>
  <property fmtid="{D5CDD505-2E9C-101B-9397-08002B2CF9AE}" pid="33" name="Utente fase 5 name">
    <vt:lpwstr/>
  </property>
</Properties>
</file>